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Bandencalculat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Winand</author>
  </authors>
  <commentList>
    <comment ref="O2" authorId="0">
      <text>
        <r>
          <rPr>
            <b/>
            <sz val="9"/>
            <rFont val="Tahoma"/>
            <family val="0"/>
          </rPr>
          <t>Winand:</t>
        </r>
        <r>
          <rPr>
            <sz val="9"/>
            <rFont val="Tahoma"/>
            <family val="0"/>
          </rPr>
          <t xml:space="preserve">
Referentiesnelheid, deze desgewenst handmatig aanpassen</t>
        </r>
      </text>
    </comment>
    <comment ref="D2" authorId="0">
      <text>
        <r>
          <rPr>
            <b/>
            <sz val="9"/>
            <rFont val="Tahoma"/>
            <family val="0"/>
          </rPr>
          <t>Winand:</t>
        </r>
        <r>
          <rPr>
            <sz val="9"/>
            <rFont val="Tahoma"/>
            <family val="0"/>
          </rPr>
          <t xml:space="preserve">
Referentieband; vul hier je huidige bandenmaat in.. Of hiernaast als het een moderne bandenmaat betreft.
</t>
        </r>
      </text>
    </comment>
    <comment ref="D15" authorId="0">
      <text>
        <r>
          <rPr>
            <b/>
            <sz val="9"/>
            <rFont val="Tahoma"/>
            <family val="0"/>
          </rPr>
          <t>Winand:</t>
        </r>
        <r>
          <rPr>
            <sz val="9"/>
            <rFont val="Tahoma"/>
            <family val="0"/>
          </rPr>
          <t xml:space="preserve">
Bandenmaten die hierboven nog niet voorkomen kan je desgewenst hier toegoegen.</t>
        </r>
      </text>
    </comment>
    <comment ref="B14" authorId="0">
      <text>
        <r>
          <rPr>
            <b/>
            <sz val="9"/>
            <rFont val="Tahoma"/>
            <family val="0"/>
          </rPr>
          <t>Winand:</t>
        </r>
        <r>
          <rPr>
            <sz val="9"/>
            <rFont val="Tahoma"/>
            <family val="0"/>
          </rPr>
          <t xml:space="preserve">
9R17,5 schijnt niet zondermeer te passen. De dubbele banden achter zouden elkaar kunnen raken. De maximale stuuruitslag voor zou ook aangepast moeten worden.
(dit enkel van wat ik opgevangen heb)</t>
        </r>
      </text>
    </comment>
  </commentList>
</comments>
</file>

<file path=xl/sharedStrings.xml><?xml version="1.0" encoding="utf-8"?>
<sst xmlns="http://schemas.openxmlformats.org/spreadsheetml/2006/main" count="42" uniqueCount="18">
  <si>
    <t>R</t>
  </si>
  <si>
    <t>/</t>
  </si>
  <si>
    <t>diameter(mm)</t>
  </si>
  <si>
    <t>radius(mm)</t>
  </si>
  <si>
    <t>oude maat invoeren</t>
  </si>
  <si>
    <t>rolomtrek (mm)</t>
  </si>
  <si>
    <t>omw/km</t>
  </si>
  <si>
    <t>snelheid (km/h)</t>
  </si>
  <si>
    <t>nieuwe maat invoeren</t>
  </si>
  <si>
    <t>Toename  bodemvrijheid (mm)</t>
  </si>
  <si>
    <t>bandhoogte (mm)</t>
  </si>
  <si>
    <t>Standaardmaten</t>
  </si>
  <si>
    <t>Referentiemaat</t>
  </si>
  <si>
    <t>Eigen maten</t>
  </si>
  <si>
    <t>nr</t>
  </si>
  <si>
    <t>snelheids-toename (%)</t>
  </si>
  <si>
    <t>% toename</t>
  </si>
  <si>
    <t>bandnr</t>
  </si>
</sst>
</file>

<file path=xl/styles.xml><?xml version="1.0" encoding="utf-8"?>
<styleSheet xmlns="http://schemas.openxmlformats.org/spreadsheetml/2006/main">
  <numFmts count="1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"/>
    <numFmt numFmtId="169" formatCode="00.00.00.00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9.5"/>
      <name val="Arial"/>
      <family val="0"/>
    </font>
    <font>
      <sz val="9.75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22"/>
      </left>
      <right style="thin"/>
      <top style="thin"/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left"/>
    </xf>
    <xf numFmtId="1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49" fontId="1" fillId="3" borderId="0" xfId="0" applyNumberFormat="1" applyFont="1" applyFill="1" applyAlignment="1">
      <alignment wrapText="1"/>
    </xf>
    <xf numFmtId="49" fontId="0" fillId="3" borderId="0" xfId="0" applyNumberFormat="1" applyFill="1" applyAlignment="1">
      <alignment wrapText="1"/>
    </xf>
    <xf numFmtId="49" fontId="1" fillId="3" borderId="1" xfId="0" applyNumberFormat="1" applyFont="1" applyFill="1" applyBorder="1" applyAlignment="1">
      <alignment wrapText="1"/>
    </xf>
    <xf numFmtId="49" fontId="2" fillId="3" borderId="2" xfId="0" applyNumberFormat="1" applyFont="1" applyFill="1" applyBorder="1" applyAlignment="1">
      <alignment wrapText="1"/>
    </xf>
    <xf numFmtId="49" fontId="2" fillId="3" borderId="2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1" fillId="3" borderId="0" xfId="0" applyNumberFormat="1" applyFont="1" applyFill="1" applyAlignment="1">
      <alignment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1" fontId="0" fillId="0" borderId="4" xfId="0" applyNumberFormat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0" fillId="6" borderId="1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2" fontId="0" fillId="6" borderId="8" xfId="0" applyNumberFormat="1" applyFill="1" applyBorder="1" applyAlignment="1">
      <alignment/>
    </xf>
    <xf numFmtId="0" fontId="0" fillId="6" borderId="9" xfId="0" applyFill="1" applyBorder="1" applyAlignment="1">
      <alignment/>
    </xf>
    <xf numFmtId="0" fontId="0" fillId="6" borderId="9" xfId="0" applyFill="1" applyBorder="1" applyAlignment="1" quotePrefix="1">
      <alignment/>
    </xf>
    <xf numFmtId="2" fontId="0" fillId="6" borderId="7" xfId="0" applyNumberForma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 quotePrefix="1">
      <alignment/>
    </xf>
    <xf numFmtId="2" fontId="0" fillId="6" borderId="11" xfId="0" applyNumberForma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 horizontal="left"/>
    </xf>
    <xf numFmtId="0" fontId="0" fillId="6" borderId="11" xfId="0" applyFill="1" applyBorder="1" applyAlignment="1">
      <alignment/>
    </xf>
    <xf numFmtId="0" fontId="0" fillId="6" borderId="12" xfId="0" applyFill="1" applyBorder="1" applyAlignment="1" quotePrefix="1">
      <alignment/>
    </xf>
    <xf numFmtId="2" fontId="0" fillId="6" borderId="14" xfId="0" applyNumberForma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4" xfId="0" applyFill="1" applyBorder="1" applyAlignment="1" quotePrefix="1">
      <alignment/>
    </xf>
    <xf numFmtId="0" fontId="0" fillId="6" borderId="14" xfId="0" applyFill="1" applyBorder="1" applyAlignment="1">
      <alignment horizontal="center"/>
    </xf>
    <xf numFmtId="2" fontId="0" fillId="6" borderId="15" xfId="0" applyNumberFormat="1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 quotePrefix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4" borderId="16" xfId="0" applyFill="1" applyBorder="1" applyAlignment="1">
      <alignment/>
    </xf>
    <xf numFmtId="0" fontId="0" fillId="6" borderId="21" xfId="0" applyFill="1" applyBorder="1" applyAlignment="1">
      <alignment horizontal="left"/>
    </xf>
    <xf numFmtId="0" fontId="0" fillId="6" borderId="22" xfId="0" applyFill="1" applyBorder="1" applyAlignment="1">
      <alignment horizontal="left"/>
    </xf>
    <xf numFmtId="0" fontId="0" fillId="4" borderId="23" xfId="0" applyFill="1" applyBorder="1" applyAlignment="1">
      <alignment vertical="center"/>
    </xf>
    <xf numFmtId="0" fontId="0" fillId="4" borderId="23" xfId="0" applyFill="1" applyBorder="1" applyAlignment="1">
      <alignment horizontal="center" vertical="center"/>
    </xf>
    <xf numFmtId="0" fontId="0" fillId="4" borderId="23" xfId="0" applyFill="1" applyBorder="1" applyAlignment="1" quotePrefix="1">
      <alignment vertical="center"/>
    </xf>
    <xf numFmtId="0" fontId="0" fillId="4" borderId="8" xfId="0" applyFill="1" applyBorder="1" applyAlignment="1">
      <alignment vertical="center"/>
    </xf>
    <xf numFmtId="2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2" fontId="0" fillId="2" borderId="24" xfId="0" applyNumberFormat="1" applyFill="1" applyBorder="1" applyAlignment="1">
      <alignment/>
    </xf>
    <xf numFmtId="2" fontId="0" fillId="2" borderId="15" xfId="0" applyNumberFormat="1" applyFill="1" applyBorder="1" applyAlignment="1">
      <alignment/>
    </xf>
    <xf numFmtId="0" fontId="0" fillId="2" borderId="25" xfId="0" applyFill="1" applyBorder="1" applyAlignment="1">
      <alignment/>
    </xf>
    <xf numFmtId="0" fontId="0" fillId="2" borderId="16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25" xfId="0" applyFill="1" applyBorder="1" applyAlignment="1" quotePrefix="1">
      <alignment/>
    </xf>
    <xf numFmtId="0" fontId="0" fillId="4" borderId="16" xfId="0" applyFill="1" applyBorder="1" applyAlignment="1" quotePrefix="1">
      <alignment/>
    </xf>
    <xf numFmtId="0" fontId="0" fillId="4" borderId="16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0" fontId="0" fillId="4" borderId="30" xfId="0" applyFill="1" applyBorder="1" applyAlignment="1">
      <alignment horizontal="left"/>
    </xf>
    <xf numFmtId="49" fontId="0" fillId="0" borderId="1" xfId="0" applyNumberFormat="1" applyBorder="1" applyAlignment="1">
      <alignment horizontal="center" wrapText="1"/>
    </xf>
    <xf numFmtId="0" fontId="0" fillId="2" borderId="30" xfId="0" applyFill="1" applyBorder="1" applyAlignment="1">
      <alignment horizontal="left"/>
    </xf>
    <xf numFmtId="0" fontId="0" fillId="4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textRotation="90"/>
    </xf>
    <xf numFmtId="0" fontId="0" fillId="0" borderId="0" xfId="0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25"/>
          <c:w val="1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tx>
            <c:v>% toename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993300"/>
              </a:solidFill>
            </c:spPr>
          </c:dPt>
          <c:dPt>
            <c:idx val="14"/>
            <c:invertIfNegative val="0"/>
            <c:spPr>
              <a:solidFill>
                <a:srgbClr val="993300"/>
              </a:solidFill>
            </c:spPr>
          </c:dPt>
          <c:dPt>
            <c:idx val="15"/>
            <c:invertIfNegative val="0"/>
            <c:spPr>
              <a:solidFill>
                <a:srgbClr val="993300"/>
              </a:solidFill>
            </c:spPr>
          </c:dPt>
          <c:cat>
            <c:numRef>
              <c:f>Bandencalculator!$A$2:$A$17</c:f>
              <c:numCache/>
            </c:numRef>
          </c:cat>
          <c:val>
            <c:numRef>
              <c:f>Bandencalculator!$P$2:$P$17</c:f>
              <c:numCache/>
            </c:numRef>
          </c:val>
        </c:ser>
        <c:axId val="43034325"/>
        <c:axId val="51764606"/>
      </c:barChart>
      <c:catAx>
        <c:axId val="4303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64606"/>
        <c:crosses val="autoZero"/>
        <c:auto val="1"/>
        <c:lblOffset val="100"/>
        <c:noMultiLvlLbl val="0"/>
      </c:catAx>
      <c:valAx>
        <c:axId val="51764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3432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17</xdr:row>
      <xdr:rowOff>0</xdr:rowOff>
    </xdr:from>
    <xdr:to>
      <xdr:col>15</xdr:col>
      <xdr:colOff>619125</xdr:colOff>
      <xdr:row>20</xdr:row>
      <xdr:rowOff>19050</xdr:rowOff>
    </xdr:to>
    <xdr:graphicFrame>
      <xdr:nvGraphicFramePr>
        <xdr:cNvPr id="1" name="Chart 2"/>
        <xdr:cNvGraphicFramePr/>
      </xdr:nvGraphicFramePr>
      <xdr:xfrm>
        <a:off x="400050" y="3190875"/>
        <a:ext cx="72199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U26"/>
  <sheetViews>
    <sheetView tabSelected="1" workbookViewId="0" topLeftCell="A1">
      <selection activeCell="S13" sqref="S13"/>
    </sheetView>
  </sheetViews>
  <sheetFormatPr defaultColWidth="9.140625" defaultRowHeight="12.75"/>
  <cols>
    <col min="1" max="1" width="4.140625" style="0" customWidth="1"/>
    <col min="3" max="3" width="1.8515625" style="0" customWidth="1"/>
    <col min="4" max="4" width="11.28125" style="0" customWidth="1"/>
    <col min="5" max="5" width="6.57421875" style="0" customWidth="1"/>
    <col min="6" max="6" width="1.57421875" style="0" customWidth="1"/>
    <col min="7" max="7" width="5.28125" style="0" customWidth="1"/>
    <col min="8" max="8" width="1.8515625" style="0" customWidth="1"/>
    <col min="9" max="9" width="6.8515625" style="0" customWidth="1"/>
    <col min="10" max="10" width="11.57421875" style="0" customWidth="1"/>
    <col min="11" max="11" width="6.57421875" style="0" customWidth="1"/>
    <col min="13" max="13" width="10.140625" style="0" customWidth="1"/>
    <col min="14" max="14" width="8.7109375" style="0" customWidth="1"/>
    <col min="15" max="15" width="10.28125" style="4" customWidth="1"/>
    <col min="16" max="16" width="9.7109375" style="4" customWidth="1"/>
    <col min="17" max="17" width="14.57421875" style="4" customWidth="1"/>
    <col min="18" max="18" width="16.00390625" style="0" customWidth="1"/>
    <col min="19" max="19" width="9.57421875" style="0" customWidth="1"/>
  </cols>
  <sheetData>
    <row r="1" spans="1:17" s="13" customFormat="1" ht="38.25" customHeight="1">
      <c r="A1" s="82" t="s">
        <v>14</v>
      </c>
      <c r="B1" s="14" t="s">
        <v>4</v>
      </c>
      <c r="C1" s="8"/>
      <c r="D1" s="9"/>
      <c r="E1" s="14" t="s">
        <v>8</v>
      </c>
      <c r="F1" s="7"/>
      <c r="G1" s="7"/>
      <c r="H1" s="7"/>
      <c r="I1" s="9"/>
      <c r="J1" s="10" t="s">
        <v>10</v>
      </c>
      <c r="K1" s="10" t="s">
        <v>3</v>
      </c>
      <c r="L1" s="10" t="s">
        <v>2</v>
      </c>
      <c r="M1" s="10" t="s">
        <v>5</v>
      </c>
      <c r="N1" s="10" t="s">
        <v>6</v>
      </c>
      <c r="O1" s="11" t="s">
        <v>7</v>
      </c>
      <c r="P1" s="12" t="s">
        <v>15</v>
      </c>
      <c r="Q1" s="11" t="s">
        <v>9</v>
      </c>
    </row>
    <row r="2" spans="1:18" s="16" customFormat="1" ht="21.75" customHeight="1">
      <c r="A2" s="15">
        <v>1</v>
      </c>
      <c r="B2" s="66">
        <v>6</v>
      </c>
      <c r="C2" s="67" t="s">
        <v>0</v>
      </c>
      <c r="D2" s="17">
        <v>16</v>
      </c>
      <c r="E2" s="65"/>
      <c r="F2" s="64" t="s">
        <v>1</v>
      </c>
      <c r="G2" s="63"/>
      <c r="H2" s="62" t="s">
        <v>0</v>
      </c>
      <c r="I2" s="18"/>
      <c r="J2" s="19">
        <f aca="true" t="shared" si="0" ref="J2:J17">IF(B2&lt;&gt;0,B2*25.4,E2*(G2/100))</f>
        <v>152.39999999999998</v>
      </c>
      <c r="K2" s="19">
        <f aca="true" t="shared" si="1" ref="K2:K17">L2/2</f>
        <v>355.59999999999997</v>
      </c>
      <c r="L2" s="19">
        <f aca="true" t="shared" si="2" ref="L2:L17">IF(B2&lt;&gt;0,(D2*25.4)+(2*J2),(I2*25.4)+(2*J2))</f>
        <v>711.1999999999999</v>
      </c>
      <c r="M2" s="19">
        <f>L2*3.1415</f>
        <v>2234.2347999999997</v>
      </c>
      <c r="N2" s="19">
        <f>IF(M2&lt;&gt;0,1000000/M2,"-")</f>
        <v>447.58053182234926</v>
      </c>
      <c r="O2" s="20">
        <v>85</v>
      </c>
      <c r="P2" s="21">
        <v>0</v>
      </c>
      <c r="Q2" s="22">
        <v>0</v>
      </c>
      <c r="R2" s="25" t="s">
        <v>12</v>
      </c>
    </row>
    <row r="3" spans="1:18" ht="12.75">
      <c r="A3" s="1">
        <f>A2+1</f>
        <v>2</v>
      </c>
      <c r="B3" s="36">
        <v>6</v>
      </c>
      <c r="C3" s="37" t="s">
        <v>0</v>
      </c>
      <c r="D3" s="30">
        <v>16</v>
      </c>
      <c r="E3" s="31"/>
      <c r="F3" s="38"/>
      <c r="G3" s="56"/>
      <c r="H3" s="52"/>
      <c r="I3" s="30"/>
      <c r="J3" s="3">
        <f t="shared" si="0"/>
        <v>152.39999999999998</v>
      </c>
      <c r="K3" s="3">
        <f t="shared" si="1"/>
        <v>355.59999999999997</v>
      </c>
      <c r="L3" s="3">
        <f t="shared" si="2"/>
        <v>711.1999999999999</v>
      </c>
      <c r="M3" s="3">
        <f aca="true" t="shared" si="3" ref="M3:M17">L3*3.1415</f>
        <v>2234.2347999999997</v>
      </c>
      <c r="N3" s="3">
        <f aca="true" t="shared" si="4" ref="N3:N17">IF(M3&lt;&gt;0,1000000/M3,"-")</f>
        <v>447.58053182234926</v>
      </c>
      <c r="O3" s="3">
        <f>IF(P3&lt;&gt;"-",$O$2*((P3/100)+1),"-")</f>
        <v>85</v>
      </c>
      <c r="P3" s="6">
        <f>IF(M3&lt;&gt;0,M3/$M$2*100-100,"-")</f>
        <v>0</v>
      </c>
      <c r="Q3" s="3">
        <f>IF(K3&lt;&gt;0,K3-$K$2,"-")</f>
        <v>0</v>
      </c>
      <c r="R3" s="26"/>
    </row>
    <row r="4" spans="1:18" ht="12.75">
      <c r="A4" s="1">
        <f aca="true" t="shared" si="5" ref="A4:A17">A3+1</f>
        <v>3</v>
      </c>
      <c r="B4" s="39">
        <v>6.5</v>
      </c>
      <c r="C4" s="40"/>
      <c r="D4" s="41">
        <v>16</v>
      </c>
      <c r="E4" s="42"/>
      <c r="F4" s="43"/>
      <c r="G4" s="57"/>
      <c r="H4" s="53"/>
      <c r="I4" s="41"/>
      <c r="J4" s="3">
        <f t="shared" si="0"/>
        <v>165.1</v>
      </c>
      <c r="K4" s="3">
        <f t="shared" si="1"/>
        <v>368.29999999999995</v>
      </c>
      <c r="L4" s="3">
        <f t="shared" si="2"/>
        <v>736.5999999999999</v>
      </c>
      <c r="M4" s="3">
        <f t="shared" si="3"/>
        <v>2314.0289</v>
      </c>
      <c r="N4" s="3">
        <f t="shared" si="4"/>
        <v>432.14672038019927</v>
      </c>
      <c r="O4" s="3">
        <f>IF(P4&lt;&gt;"-",$O$2*((P4/100)+1),"-")</f>
        <v>88.03571428571429</v>
      </c>
      <c r="P4" s="6">
        <f>IF(M4&lt;&gt;0,M4/$M$2*100-100,"-")</f>
        <v>3.5714285714285836</v>
      </c>
      <c r="Q4" s="3">
        <f>IF(K4&lt;&gt;0,K4-$K$2,"-")</f>
        <v>12.699999999999989</v>
      </c>
      <c r="R4" s="26"/>
    </row>
    <row r="5" spans="1:18" ht="12.75">
      <c r="A5" s="1">
        <f t="shared" si="5"/>
        <v>4</v>
      </c>
      <c r="B5" s="39"/>
      <c r="C5" s="40"/>
      <c r="D5" s="41"/>
      <c r="E5" s="42">
        <v>205</v>
      </c>
      <c r="F5" s="43" t="s">
        <v>1</v>
      </c>
      <c r="G5" s="57">
        <v>75</v>
      </c>
      <c r="H5" s="53" t="s">
        <v>0</v>
      </c>
      <c r="I5" s="41">
        <v>17.5</v>
      </c>
      <c r="J5" s="3">
        <f t="shared" si="0"/>
        <v>153.75</v>
      </c>
      <c r="K5" s="3">
        <f t="shared" si="1"/>
        <v>376</v>
      </c>
      <c r="L5" s="3">
        <f t="shared" si="2"/>
        <v>752</v>
      </c>
      <c r="M5" s="3">
        <f t="shared" si="3"/>
        <v>2362.4080000000004</v>
      </c>
      <c r="N5" s="3">
        <f t="shared" si="4"/>
        <v>423.296907223477</v>
      </c>
      <c r="O5" s="3">
        <f aca="true" t="shared" si="6" ref="O5:O17">IF(P5&lt;&gt;"-",$O$2*((P5/100)+1),"-")</f>
        <v>89.87626546681668</v>
      </c>
      <c r="P5" s="6">
        <f aca="true" t="shared" si="7" ref="P5:P17">IF(M5&lt;&gt;0,M5/$M$2*100-100,"-")</f>
        <v>5.736782902137264</v>
      </c>
      <c r="Q5" s="3">
        <f aca="true" t="shared" si="8" ref="Q5:Q17">IF(K5&lt;&gt;0,K5-$K$2,"-")</f>
        <v>20.400000000000034</v>
      </c>
      <c r="R5" s="26"/>
    </row>
    <row r="6" spans="1:18" ht="12.75">
      <c r="A6" s="1">
        <f t="shared" si="5"/>
        <v>5</v>
      </c>
      <c r="B6" s="39">
        <v>7</v>
      </c>
      <c r="C6" s="40" t="s">
        <v>0</v>
      </c>
      <c r="D6" s="41">
        <v>16</v>
      </c>
      <c r="E6" s="42"/>
      <c r="F6" s="43"/>
      <c r="G6" s="57"/>
      <c r="H6" s="53"/>
      <c r="I6" s="41"/>
      <c r="J6" s="3">
        <f t="shared" si="0"/>
        <v>177.79999999999998</v>
      </c>
      <c r="K6" s="3">
        <f t="shared" si="1"/>
        <v>381</v>
      </c>
      <c r="L6" s="3">
        <f t="shared" si="2"/>
        <v>762</v>
      </c>
      <c r="M6" s="3">
        <f t="shared" si="3"/>
        <v>2393.8230000000003</v>
      </c>
      <c r="N6" s="3">
        <f t="shared" si="4"/>
        <v>417.74182970085917</v>
      </c>
      <c r="O6" s="3">
        <f t="shared" si="6"/>
        <v>91.07142857142858</v>
      </c>
      <c r="P6" s="6">
        <f t="shared" si="7"/>
        <v>7.142857142857167</v>
      </c>
      <c r="Q6" s="3">
        <f t="shared" si="8"/>
        <v>25.400000000000034</v>
      </c>
      <c r="R6" s="26"/>
    </row>
    <row r="7" spans="1:17" ht="12.75">
      <c r="A7" s="1">
        <f t="shared" si="5"/>
        <v>6</v>
      </c>
      <c r="B7" s="48"/>
      <c r="C7" s="49"/>
      <c r="D7" s="28"/>
      <c r="E7" s="50">
        <v>215</v>
      </c>
      <c r="F7" s="51" t="s">
        <v>1</v>
      </c>
      <c r="G7" s="58">
        <v>75</v>
      </c>
      <c r="H7" s="54" t="s">
        <v>0</v>
      </c>
      <c r="I7" s="28">
        <v>17.5</v>
      </c>
      <c r="J7" s="3">
        <f t="shared" si="0"/>
        <v>161.25</v>
      </c>
      <c r="K7" s="3">
        <f t="shared" si="1"/>
        <v>383.5</v>
      </c>
      <c r="L7" s="3">
        <f t="shared" si="2"/>
        <v>767</v>
      </c>
      <c r="M7" s="3">
        <f t="shared" si="3"/>
        <v>2409.5305000000003</v>
      </c>
      <c r="N7" s="3">
        <f t="shared" si="4"/>
        <v>415.01861047204005</v>
      </c>
      <c r="O7" s="3">
        <f t="shared" si="6"/>
        <v>91.66901012373457</v>
      </c>
      <c r="P7" s="6">
        <f t="shared" si="7"/>
        <v>7.845894263217133</v>
      </c>
      <c r="Q7" s="3">
        <f t="shared" si="8"/>
        <v>27.900000000000034</v>
      </c>
    </row>
    <row r="8" spans="1:18" ht="12.75">
      <c r="A8" s="1">
        <f t="shared" si="5"/>
        <v>7</v>
      </c>
      <c r="B8" s="44"/>
      <c r="C8" s="45"/>
      <c r="D8" s="60"/>
      <c r="E8" s="55">
        <v>225</v>
      </c>
      <c r="F8" s="46" t="s">
        <v>1</v>
      </c>
      <c r="G8" s="47">
        <v>75</v>
      </c>
      <c r="H8" s="55" t="s">
        <v>0</v>
      </c>
      <c r="I8" s="60">
        <v>17.5</v>
      </c>
      <c r="J8" s="5">
        <f t="shared" si="0"/>
        <v>168.75</v>
      </c>
      <c r="K8" s="3">
        <f t="shared" si="1"/>
        <v>391</v>
      </c>
      <c r="L8" s="3">
        <f t="shared" si="2"/>
        <v>782</v>
      </c>
      <c r="M8" s="3">
        <f t="shared" si="3"/>
        <v>2456.6530000000002</v>
      </c>
      <c r="N8" s="3">
        <f t="shared" si="4"/>
        <v>407.05789543741014</v>
      </c>
      <c r="O8" s="3">
        <f t="shared" si="6"/>
        <v>93.46175478065244</v>
      </c>
      <c r="P8" s="6">
        <f t="shared" si="7"/>
        <v>9.955005624296987</v>
      </c>
      <c r="Q8" s="3">
        <f t="shared" si="8"/>
        <v>35.400000000000034</v>
      </c>
      <c r="R8" s="26" t="s">
        <v>11</v>
      </c>
    </row>
    <row r="9" spans="1:18" ht="12.75">
      <c r="A9" s="1">
        <f t="shared" si="5"/>
        <v>8</v>
      </c>
      <c r="B9" s="39">
        <v>7.5</v>
      </c>
      <c r="C9" s="40" t="s">
        <v>0</v>
      </c>
      <c r="D9" s="61">
        <v>16</v>
      </c>
      <c r="E9" s="53"/>
      <c r="F9" s="43"/>
      <c r="G9" s="57"/>
      <c r="H9" s="53"/>
      <c r="I9" s="41"/>
      <c r="J9" s="3">
        <f t="shared" si="0"/>
        <v>190.5</v>
      </c>
      <c r="K9" s="3">
        <f t="shared" si="1"/>
        <v>393.7</v>
      </c>
      <c r="L9" s="3">
        <f t="shared" si="2"/>
        <v>787.4</v>
      </c>
      <c r="M9" s="3">
        <f t="shared" si="3"/>
        <v>2473.6171</v>
      </c>
      <c r="N9" s="3">
        <f t="shared" si="4"/>
        <v>404.26628680728317</v>
      </c>
      <c r="O9" s="3">
        <f t="shared" si="6"/>
        <v>94.10714285714286</v>
      </c>
      <c r="P9" s="6">
        <f t="shared" si="7"/>
        <v>10.714285714285722</v>
      </c>
      <c r="Q9" s="3">
        <f t="shared" si="8"/>
        <v>38.10000000000002</v>
      </c>
      <c r="R9" s="26"/>
    </row>
    <row r="10" spans="1:18" ht="12.75">
      <c r="A10" s="1">
        <f t="shared" si="5"/>
        <v>9</v>
      </c>
      <c r="B10" s="39">
        <v>7</v>
      </c>
      <c r="C10" s="40" t="s">
        <v>0</v>
      </c>
      <c r="D10" s="41">
        <v>17.5</v>
      </c>
      <c r="E10" s="42"/>
      <c r="F10" s="43"/>
      <c r="G10" s="57"/>
      <c r="H10" s="53"/>
      <c r="I10" s="41"/>
      <c r="J10" s="3">
        <f t="shared" si="0"/>
        <v>177.79999999999998</v>
      </c>
      <c r="K10" s="3">
        <f t="shared" si="1"/>
        <v>400.04999999999995</v>
      </c>
      <c r="L10" s="3">
        <f t="shared" si="2"/>
        <v>800.0999999999999</v>
      </c>
      <c r="M10" s="3">
        <f t="shared" si="3"/>
        <v>2513.51415</v>
      </c>
      <c r="N10" s="3">
        <f t="shared" si="4"/>
        <v>397.849361619866</v>
      </c>
      <c r="O10" s="3">
        <f t="shared" si="6"/>
        <v>95.62500000000001</v>
      </c>
      <c r="P10" s="6">
        <f t="shared" si="7"/>
        <v>12.500000000000028</v>
      </c>
      <c r="Q10" s="3">
        <f t="shared" si="8"/>
        <v>44.44999999999999</v>
      </c>
      <c r="R10" s="26"/>
    </row>
    <row r="11" spans="1:18" ht="12.75">
      <c r="A11" s="1">
        <f t="shared" si="5"/>
        <v>10</v>
      </c>
      <c r="B11" s="39">
        <v>7.5</v>
      </c>
      <c r="C11" s="40" t="s">
        <v>0</v>
      </c>
      <c r="D11" s="41">
        <v>17.5</v>
      </c>
      <c r="E11" s="42"/>
      <c r="F11" s="43"/>
      <c r="G11" s="57"/>
      <c r="H11" s="53"/>
      <c r="I11" s="41"/>
      <c r="J11" s="3">
        <f t="shared" si="0"/>
        <v>190.5</v>
      </c>
      <c r="K11" s="3">
        <f t="shared" si="1"/>
        <v>412.75</v>
      </c>
      <c r="L11" s="3">
        <f t="shared" si="2"/>
        <v>825.5</v>
      </c>
      <c r="M11" s="3">
        <f t="shared" si="3"/>
        <v>2593.30825</v>
      </c>
      <c r="N11" s="3">
        <f t="shared" si="4"/>
        <v>385.60784280079315</v>
      </c>
      <c r="O11" s="3">
        <f t="shared" si="6"/>
        <v>98.66071428571429</v>
      </c>
      <c r="P11" s="6">
        <f t="shared" si="7"/>
        <v>16.071428571428584</v>
      </c>
      <c r="Q11" s="3">
        <f t="shared" si="8"/>
        <v>57.150000000000034</v>
      </c>
      <c r="R11" s="26"/>
    </row>
    <row r="12" spans="1:18" ht="12.75">
      <c r="A12" s="1">
        <f t="shared" si="5"/>
        <v>11</v>
      </c>
      <c r="B12" s="39">
        <v>8</v>
      </c>
      <c r="C12" s="40" t="s">
        <v>0</v>
      </c>
      <c r="D12" s="41">
        <v>17.5</v>
      </c>
      <c r="E12" s="42"/>
      <c r="F12" s="43"/>
      <c r="G12" s="57"/>
      <c r="H12" s="53"/>
      <c r="I12" s="41"/>
      <c r="J12" s="3">
        <f t="shared" si="0"/>
        <v>203.2</v>
      </c>
      <c r="K12" s="3">
        <f t="shared" si="1"/>
        <v>425.45</v>
      </c>
      <c r="L12" s="3">
        <f t="shared" si="2"/>
        <v>850.9</v>
      </c>
      <c r="M12" s="3">
        <f t="shared" si="3"/>
        <v>2673.10235</v>
      </c>
      <c r="N12" s="3">
        <f t="shared" si="4"/>
        <v>374.0971609261426</v>
      </c>
      <c r="O12" s="3">
        <f t="shared" si="6"/>
        <v>101.69642857142858</v>
      </c>
      <c r="P12" s="6">
        <f t="shared" si="7"/>
        <v>19.642857142857167</v>
      </c>
      <c r="Q12" s="3">
        <f t="shared" si="8"/>
        <v>69.85000000000002</v>
      </c>
      <c r="R12" s="26"/>
    </row>
    <row r="13" spans="1:18" ht="12.75">
      <c r="A13" s="1">
        <f t="shared" si="5"/>
        <v>12</v>
      </c>
      <c r="B13" s="39">
        <v>8.5</v>
      </c>
      <c r="C13" s="40" t="s">
        <v>0</v>
      </c>
      <c r="D13" s="41">
        <v>17.5</v>
      </c>
      <c r="E13" s="42"/>
      <c r="F13" s="43"/>
      <c r="G13" s="57"/>
      <c r="H13" s="53"/>
      <c r="I13" s="41"/>
      <c r="J13" s="3">
        <f t="shared" si="0"/>
        <v>215.89999999999998</v>
      </c>
      <c r="K13" s="3">
        <f t="shared" si="1"/>
        <v>438.15</v>
      </c>
      <c r="L13" s="3">
        <f t="shared" si="2"/>
        <v>876.3</v>
      </c>
      <c r="M13" s="3">
        <f t="shared" si="3"/>
        <v>2752.89645</v>
      </c>
      <c r="N13" s="3">
        <f t="shared" si="4"/>
        <v>363.2537649572689</v>
      </c>
      <c r="O13" s="3">
        <f t="shared" si="6"/>
        <v>104.73214285714288</v>
      </c>
      <c r="P13" s="6">
        <f t="shared" si="7"/>
        <v>23.214285714285737</v>
      </c>
      <c r="Q13" s="3">
        <f t="shared" si="8"/>
        <v>82.55000000000001</v>
      </c>
      <c r="R13" s="26"/>
    </row>
    <row r="14" spans="1:18" ht="12.75">
      <c r="A14" s="1">
        <f t="shared" si="5"/>
        <v>13</v>
      </c>
      <c r="B14" s="33">
        <v>9</v>
      </c>
      <c r="C14" s="34" t="s">
        <v>0</v>
      </c>
      <c r="D14" s="29">
        <v>17.5</v>
      </c>
      <c r="E14" s="32"/>
      <c r="F14" s="35"/>
      <c r="G14" s="77"/>
      <c r="H14" s="78"/>
      <c r="I14" s="79"/>
      <c r="J14" s="23">
        <f t="shared" si="0"/>
        <v>228.6</v>
      </c>
      <c r="K14" s="23">
        <f t="shared" si="1"/>
        <v>450.85</v>
      </c>
      <c r="L14" s="23">
        <f t="shared" si="2"/>
        <v>901.7</v>
      </c>
      <c r="M14" s="23">
        <f t="shared" si="3"/>
        <v>2832.6905500000003</v>
      </c>
      <c r="N14" s="23">
        <f t="shared" si="4"/>
        <v>353.02126453593735</v>
      </c>
      <c r="O14" s="23">
        <f t="shared" si="6"/>
        <v>107.76785714285718</v>
      </c>
      <c r="P14" s="24">
        <f t="shared" si="7"/>
        <v>26.78571428571432</v>
      </c>
      <c r="Q14" s="23">
        <f t="shared" si="8"/>
        <v>95.25000000000006</v>
      </c>
      <c r="R14" s="27"/>
    </row>
    <row r="15" spans="1:18" ht="12.75">
      <c r="A15" s="1">
        <f t="shared" si="5"/>
        <v>14</v>
      </c>
      <c r="B15" s="68"/>
      <c r="C15" s="70" t="s">
        <v>0</v>
      </c>
      <c r="D15" s="2"/>
      <c r="E15" s="72"/>
      <c r="F15" s="74" t="s">
        <v>1</v>
      </c>
      <c r="G15" s="76"/>
      <c r="H15" s="59" t="s">
        <v>0</v>
      </c>
      <c r="I15" s="80"/>
      <c r="J15" s="5">
        <f t="shared" si="0"/>
        <v>0</v>
      </c>
      <c r="K15" s="3">
        <f t="shared" si="1"/>
        <v>0</v>
      </c>
      <c r="L15" s="3">
        <f t="shared" si="2"/>
        <v>0</v>
      </c>
      <c r="M15" s="3">
        <f t="shared" si="3"/>
        <v>0</v>
      </c>
      <c r="N15" s="3" t="str">
        <f t="shared" si="4"/>
        <v>-</v>
      </c>
      <c r="O15" s="3" t="str">
        <f t="shared" si="6"/>
        <v>-</v>
      </c>
      <c r="P15" s="6" t="str">
        <f t="shared" si="7"/>
        <v>-</v>
      </c>
      <c r="Q15" s="3" t="str">
        <f t="shared" si="8"/>
        <v>-</v>
      </c>
      <c r="R15" s="26"/>
    </row>
    <row r="16" spans="1:18" ht="12.75">
      <c r="A16" s="1">
        <f t="shared" si="5"/>
        <v>15</v>
      </c>
      <c r="B16" s="69"/>
      <c r="C16" s="71" t="s">
        <v>0</v>
      </c>
      <c r="D16" s="2"/>
      <c r="E16" s="73"/>
      <c r="F16" s="75" t="s">
        <v>1</v>
      </c>
      <c r="G16" s="76"/>
      <c r="H16" s="59" t="s">
        <v>0</v>
      </c>
      <c r="I16" s="81"/>
      <c r="J16" s="5">
        <f t="shared" si="0"/>
        <v>0</v>
      </c>
      <c r="K16" s="3">
        <f t="shared" si="1"/>
        <v>0</v>
      </c>
      <c r="L16" s="3">
        <f t="shared" si="2"/>
        <v>0</v>
      </c>
      <c r="M16" s="3">
        <f t="shared" si="3"/>
        <v>0</v>
      </c>
      <c r="N16" s="3" t="str">
        <f t="shared" si="4"/>
        <v>-</v>
      </c>
      <c r="O16" s="3" t="str">
        <f t="shared" si="6"/>
        <v>-</v>
      </c>
      <c r="P16" s="6" t="str">
        <f t="shared" si="7"/>
        <v>-</v>
      </c>
      <c r="Q16" s="3" t="str">
        <f t="shared" si="8"/>
        <v>-</v>
      </c>
      <c r="R16" s="26" t="s">
        <v>13</v>
      </c>
    </row>
    <row r="17" spans="1:18" ht="12.75">
      <c r="A17" s="1">
        <f t="shared" si="5"/>
        <v>16</v>
      </c>
      <c r="B17" s="69"/>
      <c r="C17" s="71" t="s">
        <v>0</v>
      </c>
      <c r="D17" s="83"/>
      <c r="E17" s="84"/>
      <c r="F17" s="75" t="s">
        <v>1</v>
      </c>
      <c r="G17" s="76"/>
      <c r="H17" s="59" t="s">
        <v>0</v>
      </c>
      <c r="I17" s="81"/>
      <c r="J17" s="5">
        <f t="shared" si="0"/>
        <v>0</v>
      </c>
      <c r="K17" s="3">
        <f t="shared" si="1"/>
        <v>0</v>
      </c>
      <c r="L17" s="3">
        <f t="shared" si="2"/>
        <v>0</v>
      </c>
      <c r="M17" s="3">
        <f t="shared" si="3"/>
        <v>0</v>
      </c>
      <c r="N17" s="3" t="str">
        <f t="shared" si="4"/>
        <v>-</v>
      </c>
      <c r="O17" s="3" t="str">
        <f t="shared" si="6"/>
        <v>-</v>
      </c>
      <c r="P17" s="6" t="str">
        <f t="shared" si="7"/>
        <v>-</v>
      </c>
      <c r="Q17" s="3" t="str">
        <f t="shared" si="8"/>
        <v>-</v>
      </c>
      <c r="R17" s="85"/>
    </row>
    <row r="18" spans="1:21" ht="183.75" customHeight="1">
      <c r="A18" s="87" t="s">
        <v>16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6"/>
      <c r="P18" s="86"/>
      <c r="Q18" s="86"/>
      <c r="R18" s="85"/>
      <c r="S18" s="85"/>
      <c r="T18" s="85"/>
      <c r="U18" s="85"/>
    </row>
    <row r="19" spans="1:21" ht="17.2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6"/>
      <c r="P19" s="86"/>
      <c r="Q19" s="88" t="s">
        <v>17</v>
      </c>
      <c r="R19" s="85"/>
      <c r="S19" s="85"/>
      <c r="T19" s="85"/>
      <c r="U19" s="85"/>
    </row>
    <row r="20" spans="1:21" ht="15.7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6"/>
      <c r="P20" s="86"/>
      <c r="Q20" s="86"/>
      <c r="R20" s="85"/>
      <c r="S20" s="85"/>
      <c r="T20" s="85"/>
      <c r="U20" s="85"/>
    </row>
    <row r="21" spans="1:21" ht="15.7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6"/>
      <c r="P21" s="86"/>
      <c r="Q21" s="86"/>
      <c r="R21" s="85"/>
      <c r="S21" s="85"/>
      <c r="T21" s="85"/>
      <c r="U21" s="85"/>
    </row>
    <row r="22" spans="1:21" ht="15.7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6"/>
      <c r="P22" s="86"/>
      <c r="Q22" s="86"/>
      <c r="R22" s="85"/>
      <c r="S22" s="85"/>
      <c r="T22" s="85"/>
      <c r="U22" s="85"/>
    </row>
    <row r="23" spans="1:21" ht="15.7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6"/>
      <c r="P23" s="86"/>
      <c r="Q23" s="86"/>
      <c r="R23" s="85"/>
      <c r="S23" s="85"/>
      <c r="T23" s="85"/>
      <c r="U23" s="85"/>
    </row>
    <row r="24" spans="1:21" ht="15.75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6"/>
      <c r="P24" s="86"/>
      <c r="Q24" s="86"/>
      <c r="R24" s="85"/>
      <c r="S24" s="85"/>
      <c r="T24" s="85"/>
      <c r="U24" s="85"/>
    </row>
    <row r="25" spans="1:21" ht="12.7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6"/>
      <c r="P25" s="86"/>
      <c r="Q25" s="86"/>
      <c r="R25" s="85"/>
      <c r="S25" s="85"/>
      <c r="T25" s="85"/>
      <c r="U25" s="85"/>
    </row>
    <row r="26" spans="1:21" ht="12.7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86"/>
      <c r="Q26" s="86"/>
      <c r="R26" s="85"/>
      <c r="S26" s="85"/>
      <c r="T26" s="85"/>
      <c r="U26" s="85"/>
    </row>
  </sheetData>
  <sheetProtection selectLockedCells="1"/>
  <printOptions/>
  <pageMargins left="0.75" right="0.75" top="1" bottom="1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Winand</dc:creator>
  <cp:keywords/>
  <dc:description/>
  <cp:lastModifiedBy>Winand</cp:lastModifiedBy>
  <dcterms:created xsi:type="dcterms:W3CDTF">2012-01-28T23:19:51Z</dcterms:created>
  <dcterms:modified xsi:type="dcterms:W3CDTF">2012-02-09T16:39:31Z</dcterms:modified>
  <cp:category/>
  <cp:version/>
  <cp:contentType/>
  <cp:contentStatus/>
</cp:coreProperties>
</file>